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iversity\Diversity data\Diversity Data 2015\"/>
    </mc:Choice>
  </mc:AlternateContent>
  <bookViews>
    <workbookView xWindow="0" yWindow="0" windowWidth="20460" windowHeight="7680"/>
  </bookViews>
  <sheets>
    <sheet name="Fellowship" sheetId="1" r:id="rId1"/>
    <sheet name="Committees" sheetId="2" r:id="rId2"/>
    <sheet name="Grants" sheetId="7" r:id="rId3"/>
    <sheet name="Public Engagement" sheetId="5" r:id="rId4"/>
    <sheet name="Education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6" l="1"/>
  <c r="C22" i="6"/>
  <c r="H13" i="5" l="1"/>
  <c r="G13" i="5"/>
  <c r="F13" i="5"/>
  <c r="E13" i="5"/>
  <c r="H27" i="5"/>
  <c r="G27" i="5"/>
  <c r="F27" i="5"/>
  <c r="E27" i="5"/>
  <c r="I21" i="5"/>
  <c r="H21" i="5"/>
  <c r="G21" i="5"/>
  <c r="F21" i="5"/>
  <c r="E21" i="5"/>
  <c r="H15" i="5"/>
  <c r="G15" i="5"/>
  <c r="F15" i="5"/>
  <c r="E15" i="5"/>
  <c r="D38" i="6" l="1"/>
  <c r="C38" i="6"/>
  <c r="E26" i="5" l="1"/>
  <c r="E14" i="5"/>
  <c r="E20" i="5"/>
  <c r="I20" i="5"/>
  <c r="H20" i="5"/>
  <c r="G20" i="5"/>
  <c r="N7" i="1" l="1"/>
  <c r="M7" i="1"/>
  <c r="N6" i="1"/>
  <c r="M6" i="1"/>
  <c r="N5" i="1"/>
  <c r="M5" i="1"/>
  <c r="G6" i="1" l="1"/>
  <c r="G7" i="1"/>
  <c r="G5" i="1"/>
  <c r="F6" i="1"/>
  <c r="F7" i="1"/>
  <c r="F5" i="1"/>
</calcChain>
</file>

<file path=xl/sharedStrings.xml><?xml version="1.0" encoding="utf-8"?>
<sst xmlns="http://schemas.openxmlformats.org/spreadsheetml/2006/main" count="150" uniqueCount="104">
  <si>
    <t>Gender</t>
  </si>
  <si>
    <t>Age</t>
  </si>
  <si>
    <t>Ethnicity</t>
  </si>
  <si>
    <t>Disability</t>
  </si>
  <si>
    <t>SSE General
SSE Schools
All other events</t>
  </si>
  <si>
    <t xml:space="preserve">Attendance by </t>
  </si>
  <si>
    <t>Regional Breakdown</t>
  </si>
  <si>
    <t>Overall</t>
  </si>
  <si>
    <t>Total Applicants</t>
  </si>
  <si>
    <t>%F</t>
  </si>
  <si>
    <t>%BME</t>
  </si>
  <si>
    <t>BME</t>
  </si>
  <si>
    <t>Wolfson Research Merit Award offers</t>
  </si>
  <si>
    <t>Newton International Fellowship offers</t>
  </si>
  <si>
    <t>Newton International Fellowship applicants</t>
  </si>
  <si>
    <t>University Research Fellowship offers</t>
  </si>
  <si>
    <t>SSE General</t>
  </si>
  <si>
    <t>SSE Schools</t>
  </si>
  <si>
    <t>Other Events</t>
  </si>
  <si>
    <t>Total Attendees</t>
  </si>
  <si>
    <t>Total who completed survey</t>
  </si>
  <si>
    <t>%M</t>
  </si>
  <si>
    <t>%Unknown</t>
  </si>
  <si>
    <t>Ethnic Group</t>
  </si>
  <si>
    <t>%WB</t>
  </si>
  <si>
    <t>%WO</t>
  </si>
  <si>
    <t>%Y</t>
  </si>
  <si>
    <t>%N</t>
  </si>
  <si>
    <t>% Completed</t>
  </si>
  <si>
    <t>London</t>
  </si>
  <si>
    <t>Outside London</t>
  </si>
  <si>
    <t>Events with a Fee</t>
  </si>
  <si>
    <t>Number of people</t>
  </si>
  <si>
    <t>Unknown</t>
  </si>
  <si>
    <t>Yes</t>
  </si>
  <si>
    <t>No</t>
  </si>
  <si>
    <t>Other</t>
  </si>
  <si>
    <t>Male</t>
  </si>
  <si>
    <t>Female</t>
  </si>
  <si>
    <t>Total</t>
  </si>
  <si>
    <t>Grand Total</t>
  </si>
  <si>
    <t>Fellow</t>
  </si>
  <si>
    <t>Foreign Member</t>
  </si>
  <si>
    <t>% Female</t>
  </si>
  <si>
    <t>% Male</t>
  </si>
  <si>
    <t>Avg Age</t>
  </si>
  <si>
    <t>Avg Age when Elected</t>
  </si>
  <si>
    <t>Gender (%Female)</t>
  </si>
  <si>
    <t>Average</t>
  </si>
  <si>
    <t>White Other</t>
  </si>
  <si>
    <t>White British</t>
  </si>
  <si>
    <t>Primary</t>
  </si>
  <si>
    <t>Secondary</t>
  </si>
  <si>
    <t>Academy converter</t>
  </si>
  <si>
    <t>Academy Sponsor Led</t>
  </si>
  <si>
    <t>Community school</t>
  </si>
  <si>
    <t>Foundation school</t>
  </si>
  <si>
    <t>Free schools</t>
  </si>
  <si>
    <t>Further Education</t>
  </si>
  <si>
    <t>Other independent school</t>
  </si>
  <si>
    <t>University technical college</t>
  </si>
  <si>
    <t>Voluntary aided school</t>
  </si>
  <si>
    <t>Welsh establishment</t>
  </si>
  <si>
    <t>Voluntary Controlled School</t>
  </si>
  <si>
    <t>East Midlands</t>
  </si>
  <si>
    <t>East of England</t>
  </si>
  <si>
    <t>North East</t>
  </si>
  <si>
    <t>North West</t>
  </si>
  <si>
    <t>South East</t>
  </si>
  <si>
    <t>South West</t>
  </si>
  <si>
    <t>Wales</t>
  </si>
  <si>
    <t>West Midlands</t>
  </si>
  <si>
    <t>Yorkshire and the Humber</t>
  </si>
  <si>
    <t>Scotland</t>
  </si>
  <si>
    <t>PG</t>
  </si>
  <si>
    <t>ASC</t>
  </si>
  <si>
    <t>Northern Ireland</t>
  </si>
  <si>
    <t>Regions</t>
  </si>
  <si>
    <t>Type of Establishment</t>
  </si>
  <si>
    <t>All</t>
  </si>
  <si>
    <t>New (Elected 2006-2015)</t>
  </si>
  <si>
    <t>Percentage of applicants who are female compared to percentage of offers made to female applicants</t>
  </si>
  <si>
    <t>Early career Fellowships</t>
  </si>
  <si>
    <t>Dorothy Hodgkin Fellowship applicants</t>
  </si>
  <si>
    <t>Dorothy Hodgkin Fellowship offers</t>
  </si>
  <si>
    <t>Sir Henry Dale Fellowship applicants</t>
  </si>
  <si>
    <t>Sir Henry Dale Fellowship awards*</t>
  </si>
  <si>
    <t>University Research Fellowship applicants</t>
  </si>
  <si>
    <t>Senior career Fellowships</t>
  </si>
  <si>
    <t>Wolfson Research Merit Award applicants</t>
  </si>
  <si>
    <t>Other Schemes</t>
  </si>
  <si>
    <t>Industry Fellowship applicants</t>
  </si>
  <si>
    <t>Industry Fellowship offers</t>
  </si>
  <si>
    <t>Percent</t>
  </si>
  <si>
    <t>Prefer not to say</t>
  </si>
  <si>
    <t>Ethnic Origin</t>
  </si>
  <si>
    <t>Age Range</t>
  </si>
  <si>
    <t>28-90</t>
  </si>
  <si>
    <t>Median</t>
  </si>
  <si>
    <t>No.</t>
  </si>
  <si>
    <t>29 (64%)</t>
  </si>
  <si>
    <t>8979 (72%)</t>
  </si>
  <si>
    <t>3417 (28%)</t>
  </si>
  <si>
    <t>16 (36%)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</si>
</sst>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96">
    <xf numFmtId="0" fontId="0" fillId="0" borderId="0" xfId="0"/>
    <xf numFmtId="0" fontId="0" fillId="0" borderId="11" xfId="0" applyFill="1" applyBorder="1"/>
    <xf numFmtId="9" fontId="0" fillId="0" borderId="0" xfId="1" applyFont="1"/>
    <xf numFmtId="0" fontId="0" fillId="0" borderId="0" xfId="0" applyBorder="1"/>
    <xf numFmtId="0" fontId="2" fillId="0" borderId="5" xfId="0" applyFont="1" applyBorder="1"/>
    <xf numFmtId="0" fontId="0" fillId="0" borderId="0" xfId="0" applyNumberFormat="1" applyBorder="1"/>
    <xf numFmtId="0" fontId="0" fillId="0" borderId="1" xfId="0" applyFill="1" applyBorder="1"/>
    <xf numFmtId="0" fontId="3" fillId="0" borderId="11" xfId="0" applyFont="1" applyFill="1" applyBorder="1"/>
    <xf numFmtId="0" fontId="0" fillId="0" borderId="11" xfId="0" applyNumberFormat="1" applyFill="1" applyBorder="1"/>
    <xf numFmtId="9" fontId="0" fillId="0" borderId="11" xfId="1" applyFont="1" applyFill="1" applyBorder="1"/>
    <xf numFmtId="1" fontId="0" fillId="0" borderId="11" xfId="0" applyNumberFormat="1" applyFill="1" applyBorder="1"/>
    <xf numFmtId="1" fontId="0" fillId="0" borderId="16" xfId="0" applyNumberFormat="1" applyFill="1" applyBorder="1"/>
    <xf numFmtId="0" fontId="3" fillId="0" borderId="20" xfId="0" applyNumberFormat="1" applyFont="1" applyFill="1" applyBorder="1"/>
    <xf numFmtId="9" fontId="0" fillId="0" borderId="20" xfId="1" applyFont="1" applyFill="1" applyBorder="1"/>
    <xf numFmtId="1" fontId="3" fillId="0" borderId="20" xfId="0" applyNumberFormat="1" applyFont="1" applyFill="1" applyBorder="1"/>
    <xf numFmtId="1" fontId="3" fillId="0" borderId="27" xfId="0" applyNumberFormat="1" applyFont="1" applyFill="1" applyBorder="1"/>
    <xf numFmtId="0" fontId="3" fillId="0" borderId="22" xfId="0" applyFont="1" applyFill="1" applyBorder="1" applyAlignment="1">
      <alignment horizontal="left"/>
    </xf>
    <xf numFmtId="0" fontId="0" fillId="0" borderId="25" xfId="0" applyNumberFormat="1" applyFill="1" applyBorder="1"/>
    <xf numFmtId="0" fontId="3" fillId="0" borderId="26" xfId="0" applyNumberFormat="1" applyFont="1" applyFill="1" applyBorder="1"/>
    <xf numFmtId="0" fontId="3" fillId="0" borderId="10" xfId="0" applyFont="1" applyFill="1" applyBorder="1"/>
    <xf numFmtId="0" fontId="0" fillId="0" borderId="10" xfId="0" applyNumberFormat="1" applyFill="1" applyBorder="1"/>
    <xf numFmtId="0" fontId="3" fillId="0" borderId="19" xfId="0" applyNumberFormat="1" applyFont="1" applyFill="1" applyBorder="1"/>
    <xf numFmtId="0" fontId="3" fillId="0" borderId="16" xfId="0" applyFont="1" applyFill="1" applyBorder="1" applyAlignment="1">
      <alignment wrapText="1"/>
    </xf>
    <xf numFmtId="0" fontId="0" fillId="0" borderId="12" xfId="0" applyFill="1" applyBorder="1" applyAlignment="1">
      <alignment horizontal="left" wrapText="1"/>
    </xf>
    <xf numFmtId="0" fontId="0" fillId="0" borderId="9" xfId="0" applyFill="1" applyBorder="1" applyAlignment="1">
      <alignment horizontal="left"/>
    </xf>
    <xf numFmtId="0" fontId="3" fillId="0" borderId="2" xfId="0" applyFont="1" applyFill="1" applyBorder="1"/>
    <xf numFmtId="9" fontId="0" fillId="0" borderId="11" xfId="1" applyFont="1" applyBorder="1"/>
    <xf numFmtId="9" fontId="0" fillId="0" borderId="16" xfId="1" applyFont="1" applyBorder="1"/>
    <xf numFmtId="9" fontId="0" fillId="0" borderId="20" xfId="1" applyFont="1" applyBorder="1"/>
    <xf numFmtId="9" fontId="0" fillId="0" borderId="6" xfId="1" applyFont="1" applyBorder="1"/>
    <xf numFmtId="0" fontId="2" fillId="0" borderId="11" xfId="0" applyFont="1" applyBorder="1"/>
    <xf numFmtId="0" fontId="0" fillId="0" borderId="11" xfId="0" applyBorder="1"/>
    <xf numFmtId="0" fontId="2" fillId="0" borderId="29" xfId="0" applyFont="1" applyBorder="1"/>
    <xf numFmtId="0" fontId="2" fillId="0" borderId="4" xfId="0" applyFont="1" applyBorder="1"/>
    <xf numFmtId="9" fontId="0" fillId="0" borderId="27" xfId="1" applyFont="1" applyBorder="1"/>
    <xf numFmtId="0" fontId="2" fillId="0" borderId="16" xfId="0" applyFont="1" applyBorder="1"/>
    <xf numFmtId="9" fontId="0" fillId="0" borderId="14" xfId="1" applyFont="1" applyBorder="1"/>
    <xf numFmtId="9" fontId="0" fillId="0" borderId="18" xfId="1" applyFont="1" applyBorder="1"/>
    <xf numFmtId="0" fontId="2" fillId="0" borderId="23" xfId="0" applyFont="1" applyBorder="1"/>
    <xf numFmtId="0" fontId="2" fillId="0" borderId="24" xfId="0" applyFont="1" applyBorder="1"/>
    <xf numFmtId="0" fontId="0" fillId="0" borderId="25" xfId="0" applyBorder="1"/>
    <xf numFmtId="0" fontId="0" fillId="0" borderId="29" xfId="0" applyBorder="1"/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0" xfId="0" applyBorder="1"/>
    <xf numFmtId="0" fontId="0" fillId="0" borderId="16" xfId="0" applyBorder="1"/>
    <xf numFmtId="0" fontId="0" fillId="0" borderId="27" xfId="0" applyBorder="1"/>
    <xf numFmtId="9" fontId="0" fillId="0" borderId="11" xfId="0" applyNumberFormat="1" applyBorder="1"/>
    <xf numFmtId="9" fontId="0" fillId="0" borderId="11" xfId="0" applyNumberFormat="1" applyFill="1" applyBorder="1"/>
    <xf numFmtId="9" fontId="0" fillId="0" borderId="16" xfId="0" applyNumberFormat="1" applyBorder="1"/>
    <xf numFmtId="9" fontId="0" fillId="0" borderId="20" xfId="0" applyNumberFormat="1" applyBorder="1"/>
    <xf numFmtId="9" fontId="0" fillId="0" borderId="27" xfId="0" applyNumberFormat="1" applyBorder="1"/>
    <xf numFmtId="0" fontId="0" fillId="0" borderId="11" xfId="0" applyNumberFormat="1" applyBorder="1"/>
    <xf numFmtId="0" fontId="0" fillId="0" borderId="25" xfId="0" applyBorder="1" applyAlignment="1">
      <alignment horizontal="left"/>
    </xf>
    <xf numFmtId="0" fontId="0" fillId="0" borderId="16" xfId="0" applyNumberFormat="1" applyBorder="1"/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0" fillId="0" borderId="25" xfId="0" applyFont="1" applyFill="1" applyBorder="1" applyAlignment="1">
      <alignment wrapText="1"/>
    </xf>
    <xf numFmtId="0" fontId="0" fillId="0" borderId="26" xfId="0" applyFont="1" applyFill="1" applyBorder="1" applyAlignment="1">
      <alignment wrapText="1"/>
    </xf>
    <xf numFmtId="0" fontId="0" fillId="0" borderId="11" xfId="0" applyFont="1" applyFill="1" applyBorder="1" applyAlignment="1">
      <alignment wrapText="1"/>
    </xf>
    <xf numFmtId="0" fontId="0" fillId="0" borderId="20" xfId="0" applyFont="1" applyFill="1" applyBorder="1" applyAlignment="1">
      <alignment wrapText="1"/>
    </xf>
    <xf numFmtId="0" fontId="0" fillId="0" borderId="21" xfId="0" applyNumberFormat="1" applyBorder="1"/>
    <xf numFmtId="0" fontId="2" fillId="0" borderId="10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7" xfId="0" applyFont="1" applyBorder="1"/>
    <xf numFmtId="0" fontId="2" fillId="0" borderId="8" xfId="0" applyFont="1" applyBorder="1"/>
    <xf numFmtId="0" fontId="2" fillId="0" borderId="6" xfId="0" applyFont="1" applyBorder="1"/>
    <xf numFmtId="0" fontId="0" fillId="0" borderId="31" xfId="0" applyBorder="1" applyAlignment="1">
      <alignment horizontal="left"/>
    </xf>
    <xf numFmtId="0" fontId="0" fillId="0" borderId="15" xfId="0" applyNumberFormat="1" applyBorder="1"/>
    <xf numFmtId="0" fontId="0" fillId="0" borderId="17" xfId="0" applyNumberFormat="1" applyBorder="1"/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9" fontId="0" fillId="0" borderId="8" xfId="1" applyFont="1" applyBorder="1"/>
    <xf numFmtId="9" fontId="2" fillId="0" borderId="24" xfId="1" applyFont="1" applyBorder="1"/>
    <xf numFmtId="0" fontId="2" fillId="0" borderId="28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0" fillId="0" borderId="29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23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2" borderId="2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7"/>
  <sheetViews>
    <sheetView tabSelected="1" workbookViewId="0"/>
  </sheetViews>
  <sheetFormatPr defaultRowHeight="15" x14ac:dyDescent="0.25"/>
  <cols>
    <col min="1" max="1" width="5.5703125" customWidth="1"/>
    <col min="2" max="2" width="9.28515625" customWidth="1"/>
    <col min="3" max="3" width="10.5703125" customWidth="1"/>
    <col min="4" max="4" width="8.7109375" customWidth="1"/>
    <col min="5" max="5" width="7.5703125" customWidth="1"/>
    <col min="6" max="6" width="10.28515625" customWidth="1"/>
    <col min="9" max="9" width="14.85546875" customWidth="1"/>
    <col min="16" max="16" width="14" customWidth="1"/>
  </cols>
  <sheetData>
    <row r="2" spans="2:16" ht="15.75" thickBot="1" x14ac:dyDescent="0.3"/>
    <row r="3" spans="2:16" x14ac:dyDescent="0.25">
      <c r="B3" s="6"/>
      <c r="C3" s="80" t="s">
        <v>79</v>
      </c>
      <c r="D3" s="81"/>
      <c r="E3" s="81"/>
      <c r="F3" s="81"/>
      <c r="G3" s="81"/>
      <c r="H3" s="81"/>
      <c r="I3" s="82"/>
      <c r="J3" s="80" t="s">
        <v>80</v>
      </c>
      <c r="K3" s="81"/>
      <c r="L3" s="81"/>
      <c r="M3" s="81"/>
      <c r="N3" s="81"/>
      <c r="O3" s="81"/>
      <c r="P3" s="82"/>
    </row>
    <row r="4" spans="2:16" ht="27" thickBot="1" x14ac:dyDescent="0.3">
      <c r="B4" s="25"/>
      <c r="C4" s="19" t="s">
        <v>38</v>
      </c>
      <c r="D4" s="7" t="s">
        <v>37</v>
      </c>
      <c r="E4" s="7" t="s">
        <v>39</v>
      </c>
      <c r="F4" s="7" t="s">
        <v>43</v>
      </c>
      <c r="G4" s="7" t="s">
        <v>44</v>
      </c>
      <c r="H4" s="7" t="s">
        <v>45</v>
      </c>
      <c r="I4" s="22" t="s">
        <v>46</v>
      </c>
      <c r="J4" s="19" t="s">
        <v>38</v>
      </c>
      <c r="K4" s="7" t="s">
        <v>37</v>
      </c>
      <c r="L4" s="7" t="s">
        <v>39</v>
      </c>
      <c r="M4" s="7" t="s">
        <v>43</v>
      </c>
      <c r="N4" s="7" t="s">
        <v>44</v>
      </c>
      <c r="O4" s="7" t="s">
        <v>45</v>
      </c>
      <c r="P4" s="22" t="s">
        <v>46</v>
      </c>
    </row>
    <row r="5" spans="2:16" x14ac:dyDescent="0.25">
      <c r="B5" s="24" t="s">
        <v>41</v>
      </c>
      <c r="C5" s="17">
        <v>99</v>
      </c>
      <c r="D5" s="8">
        <v>1323</v>
      </c>
      <c r="E5" s="8">
        <v>1422</v>
      </c>
      <c r="F5" s="9">
        <f>C5/E5</f>
        <v>6.9620253164556958E-2</v>
      </c>
      <c r="G5" s="9">
        <f>D5/E5</f>
        <v>0.930379746835443</v>
      </c>
      <c r="H5" s="10">
        <v>70.617440225035168</v>
      </c>
      <c r="I5" s="11">
        <v>52.578762306610408</v>
      </c>
      <c r="J5" s="20">
        <v>52</v>
      </c>
      <c r="K5" s="8">
        <v>392</v>
      </c>
      <c r="L5" s="8">
        <v>444</v>
      </c>
      <c r="M5" s="9">
        <f>J5/L5</f>
        <v>0.11711711711711711</v>
      </c>
      <c r="N5" s="9">
        <f>K5/L5</f>
        <v>0.88288288288288286</v>
      </c>
      <c r="O5" s="10">
        <v>61.031531531531535</v>
      </c>
      <c r="P5" s="11">
        <v>56.551801801801801</v>
      </c>
    </row>
    <row r="6" spans="2:16" ht="30" x14ac:dyDescent="0.25">
      <c r="B6" s="23" t="s">
        <v>42</v>
      </c>
      <c r="C6" s="17">
        <v>16</v>
      </c>
      <c r="D6" s="8">
        <v>151</v>
      </c>
      <c r="E6" s="8">
        <v>167</v>
      </c>
      <c r="F6" s="9">
        <f>C6/E6</f>
        <v>9.580838323353294E-2</v>
      </c>
      <c r="G6" s="9">
        <f>D6/E6</f>
        <v>0.90419161676646709</v>
      </c>
      <c r="H6" s="10">
        <v>76.670658682634738</v>
      </c>
      <c r="I6" s="11">
        <v>63.712574850299404</v>
      </c>
      <c r="J6" s="20">
        <v>11</v>
      </c>
      <c r="K6" s="8">
        <v>68</v>
      </c>
      <c r="L6" s="8">
        <v>79</v>
      </c>
      <c r="M6" s="9">
        <f>J6/L6</f>
        <v>0.13924050632911392</v>
      </c>
      <c r="N6" s="9">
        <f>K6/L6</f>
        <v>0.86075949367088611</v>
      </c>
      <c r="O6" s="10">
        <v>71.215189873417728</v>
      </c>
      <c r="P6" s="11">
        <v>67.037974683544306</v>
      </c>
    </row>
    <row r="7" spans="2:16" ht="15.75" thickBot="1" x14ac:dyDescent="0.3">
      <c r="B7" s="16" t="s">
        <v>39</v>
      </c>
      <c r="C7" s="18">
        <v>115</v>
      </c>
      <c r="D7" s="12">
        <v>1474</v>
      </c>
      <c r="E7" s="12">
        <v>1589</v>
      </c>
      <c r="F7" s="13">
        <f>C7/E7</f>
        <v>7.23725613593455E-2</v>
      </c>
      <c r="G7" s="13">
        <f>D7/E7</f>
        <v>0.92762743864065444</v>
      </c>
      <c r="H7" s="14">
        <v>71.253618628067969</v>
      </c>
      <c r="I7" s="15">
        <v>53.748898678414093</v>
      </c>
      <c r="J7" s="21">
        <v>63</v>
      </c>
      <c r="K7" s="12">
        <v>460</v>
      </c>
      <c r="L7" s="12">
        <v>523</v>
      </c>
      <c r="M7" s="13">
        <f>J7/L7</f>
        <v>0.12045889101338432</v>
      </c>
      <c r="N7" s="13">
        <f>K7/L7</f>
        <v>0.87954110898661564</v>
      </c>
      <c r="O7" s="14">
        <v>62.569789674952197</v>
      </c>
      <c r="P7" s="15">
        <v>58.135755258126196</v>
      </c>
    </row>
  </sheetData>
  <mergeCells count="2">
    <mergeCell ref="J3:P3"/>
    <mergeCell ref="C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9"/>
  <sheetViews>
    <sheetView workbookViewId="0"/>
  </sheetViews>
  <sheetFormatPr defaultRowHeight="15" x14ac:dyDescent="0.25"/>
  <cols>
    <col min="2" max="2" width="26.28515625" bestFit="1" customWidth="1"/>
    <col min="3" max="3" width="5.7109375" bestFit="1" customWidth="1"/>
    <col min="4" max="4" width="7.85546875" bestFit="1" customWidth="1"/>
    <col min="13" max="13" width="15.7109375" bestFit="1" customWidth="1"/>
  </cols>
  <sheetData>
    <row r="2" spans="2:9" ht="15.75" thickBot="1" x14ac:dyDescent="0.3"/>
    <row r="3" spans="2:9" x14ac:dyDescent="0.25">
      <c r="B3" s="32" t="s">
        <v>1</v>
      </c>
      <c r="C3" s="43"/>
    </row>
    <row r="4" spans="2:9" x14ac:dyDescent="0.25">
      <c r="B4" s="40" t="s">
        <v>96</v>
      </c>
      <c r="C4" s="46" t="s">
        <v>97</v>
      </c>
      <c r="I4" s="2"/>
    </row>
    <row r="5" spans="2:9" x14ac:dyDescent="0.25">
      <c r="B5" s="40" t="s">
        <v>48</v>
      </c>
      <c r="C5" s="46">
        <v>54</v>
      </c>
      <c r="I5" s="2"/>
    </row>
    <row r="6" spans="2:9" ht="15.75" thickBot="1" x14ac:dyDescent="0.3">
      <c r="B6" s="44" t="s">
        <v>98</v>
      </c>
      <c r="C6" s="47">
        <v>53</v>
      </c>
      <c r="I6" s="2"/>
    </row>
    <row r="7" spans="2:9" x14ac:dyDescent="0.25">
      <c r="I7" s="2"/>
    </row>
    <row r="8" spans="2:9" ht="15.75" thickBot="1" x14ac:dyDescent="0.3">
      <c r="I8" s="2"/>
    </row>
    <row r="9" spans="2:9" x14ac:dyDescent="0.25">
      <c r="B9" s="32" t="s">
        <v>3</v>
      </c>
      <c r="C9" s="38" t="s">
        <v>39</v>
      </c>
      <c r="D9" s="79" t="s">
        <v>93</v>
      </c>
      <c r="I9" s="2"/>
    </row>
    <row r="10" spans="2:9" x14ac:dyDescent="0.25">
      <c r="B10" s="40" t="s">
        <v>35</v>
      </c>
      <c r="C10" s="31">
        <v>682</v>
      </c>
      <c r="D10" s="27">
        <v>0.96056338028169019</v>
      </c>
      <c r="I10" s="2"/>
    </row>
    <row r="11" spans="2:9" x14ac:dyDescent="0.25">
      <c r="B11" s="40" t="s">
        <v>34</v>
      </c>
      <c r="C11" s="31">
        <v>24</v>
      </c>
      <c r="D11" s="27">
        <v>3.3802816901408447E-2</v>
      </c>
      <c r="I11" s="2"/>
    </row>
    <row r="12" spans="2:9" x14ac:dyDescent="0.25">
      <c r="B12" s="40" t="s">
        <v>94</v>
      </c>
      <c r="C12" s="31">
        <v>4</v>
      </c>
      <c r="D12" s="27">
        <v>5.6338028169014088E-3</v>
      </c>
      <c r="I12" s="2"/>
    </row>
    <row r="13" spans="2:9" ht="15.75" thickBot="1" x14ac:dyDescent="0.3">
      <c r="B13" s="44" t="s">
        <v>40</v>
      </c>
      <c r="C13" s="45">
        <v>710</v>
      </c>
      <c r="D13" s="47"/>
      <c r="I13" s="2"/>
    </row>
    <row r="14" spans="2:9" x14ac:dyDescent="0.25">
      <c r="I14" s="2"/>
    </row>
    <row r="15" spans="2:9" ht="15.75" thickBot="1" x14ac:dyDescent="0.3">
      <c r="I15" s="2"/>
    </row>
    <row r="16" spans="2:9" x14ac:dyDescent="0.25">
      <c r="B16" s="32" t="s">
        <v>95</v>
      </c>
      <c r="C16" s="38" t="s">
        <v>39</v>
      </c>
      <c r="D16" s="79" t="s">
        <v>93</v>
      </c>
      <c r="I16" s="2"/>
    </row>
    <row r="17" spans="2:4" x14ac:dyDescent="0.25">
      <c r="B17" s="40" t="s">
        <v>11</v>
      </c>
      <c r="C17" s="31">
        <v>58</v>
      </c>
      <c r="D17" s="27">
        <v>8.1690140845070425E-2</v>
      </c>
    </row>
    <row r="18" spans="2:4" x14ac:dyDescent="0.25">
      <c r="B18" s="40" t="s">
        <v>50</v>
      </c>
      <c r="C18" s="31">
        <v>424</v>
      </c>
      <c r="D18" s="27">
        <v>0.59718309859154928</v>
      </c>
    </row>
    <row r="19" spans="2:4" x14ac:dyDescent="0.25">
      <c r="B19" s="40" t="s">
        <v>49</v>
      </c>
      <c r="C19" s="31">
        <v>214</v>
      </c>
      <c r="D19" s="27">
        <v>0.30140845070422534</v>
      </c>
    </row>
    <row r="20" spans="2:4" x14ac:dyDescent="0.25">
      <c r="B20" s="40" t="s">
        <v>94</v>
      </c>
      <c r="C20" s="31">
        <v>14</v>
      </c>
      <c r="D20" s="27">
        <v>1.9718309859154931E-2</v>
      </c>
    </row>
    <row r="21" spans="2:4" ht="15.75" thickBot="1" x14ac:dyDescent="0.3">
      <c r="B21" s="44" t="s">
        <v>40</v>
      </c>
      <c r="C21" s="45">
        <v>710</v>
      </c>
      <c r="D21" s="47"/>
    </row>
    <row r="23" spans="2:4" ht="15.75" thickBot="1" x14ac:dyDescent="0.3"/>
    <row r="24" spans="2:4" x14ac:dyDescent="0.25">
      <c r="B24" s="32" t="s">
        <v>0</v>
      </c>
      <c r="C24" s="38" t="s">
        <v>39</v>
      </c>
      <c r="D24" s="39" t="s">
        <v>93</v>
      </c>
    </row>
    <row r="25" spans="2:4" x14ac:dyDescent="0.25">
      <c r="B25" s="40" t="s">
        <v>38</v>
      </c>
      <c r="C25" s="31">
        <v>200</v>
      </c>
      <c r="D25" s="27">
        <v>0.28169014084507044</v>
      </c>
    </row>
    <row r="26" spans="2:4" x14ac:dyDescent="0.25">
      <c r="B26" s="40" t="s">
        <v>37</v>
      </c>
      <c r="C26" s="31">
        <v>504</v>
      </c>
      <c r="D26" s="27">
        <v>0.70985915492957752</v>
      </c>
    </row>
    <row r="27" spans="2:4" x14ac:dyDescent="0.25">
      <c r="B27" s="40" t="s">
        <v>36</v>
      </c>
      <c r="C27" s="31">
        <v>1</v>
      </c>
      <c r="D27" s="27">
        <v>1.4084507042253522E-3</v>
      </c>
    </row>
    <row r="28" spans="2:4" x14ac:dyDescent="0.25">
      <c r="B28" s="40" t="s">
        <v>94</v>
      </c>
      <c r="C28" s="31">
        <v>5</v>
      </c>
      <c r="D28" s="27">
        <v>7.0422535211267607E-3</v>
      </c>
    </row>
    <row r="29" spans="2:4" ht="15.75" thickBot="1" x14ac:dyDescent="0.3">
      <c r="B29" s="44" t="s">
        <v>40</v>
      </c>
      <c r="C29" s="45">
        <v>710</v>
      </c>
      <c r="D29" s="3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workbookViewId="0">
      <selection activeCell="B27" sqref="B27"/>
    </sheetView>
  </sheetViews>
  <sheetFormatPr defaultRowHeight="15" x14ac:dyDescent="0.25"/>
  <cols>
    <col min="2" max="2" width="50.5703125" customWidth="1"/>
    <col min="3" max="3" width="11.140625" customWidth="1"/>
    <col min="4" max="4" width="5" bestFit="1" customWidth="1"/>
    <col min="5" max="6" width="5.5703125" bestFit="1" customWidth="1"/>
    <col min="7" max="7" width="5" bestFit="1" customWidth="1"/>
    <col min="8" max="9" width="5.5703125" bestFit="1" customWidth="1"/>
    <col min="10" max="10" width="7.42578125" bestFit="1" customWidth="1"/>
  </cols>
  <sheetData>
    <row r="2" spans="2:10" ht="15.75" thickBot="1" x14ac:dyDescent="0.3"/>
    <row r="3" spans="2:10" x14ac:dyDescent="0.25">
      <c r="B3" s="83" t="s">
        <v>81</v>
      </c>
      <c r="C3" s="85" t="s">
        <v>8</v>
      </c>
      <c r="D3" s="87" t="s">
        <v>47</v>
      </c>
      <c r="E3" s="87"/>
      <c r="F3" s="87"/>
      <c r="G3" s="87"/>
      <c r="H3" s="87"/>
      <c r="I3" s="87"/>
      <c r="J3" s="88"/>
    </row>
    <row r="4" spans="2:10" x14ac:dyDescent="0.25">
      <c r="B4" s="84"/>
      <c r="C4" s="86"/>
      <c r="D4" s="30">
        <v>2010</v>
      </c>
      <c r="E4" s="30">
        <v>2011</v>
      </c>
      <c r="F4" s="30">
        <v>2012</v>
      </c>
      <c r="G4" s="30">
        <v>2013</v>
      </c>
      <c r="H4" s="30">
        <v>2014</v>
      </c>
      <c r="I4" s="30">
        <v>2015</v>
      </c>
      <c r="J4" s="35" t="s">
        <v>7</v>
      </c>
    </row>
    <row r="5" spans="2:10" x14ac:dyDescent="0.25">
      <c r="B5" s="89" t="s">
        <v>82</v>
      </c>
      <c r="C5" s="90"/>
      <c r="D5" s="90"/>
      <c r="E5" s="90"/>
      <c r="F5" s="90"/>
      <c r="G5" s="90"/>
      <c r="H5" s="90"/>
      <c r="I5" s="90"/>
      <c r="J5" s="91"/>
    </row>
    <row r="6" spans="2:10" x14ac:dyDescent="0.25">
      <c r="B6" s="40" t="s">
        <v>83</v>
      </c>
      <c r="C6" s="31">
        <v>755</v>
      </c>
      <c r="D6" s="26">
        <v>0.84883720930232553</v>
      </c>
      <c r="E6" s="26">
        <v>0.84285714285714286</v>
      </c>
      <c r="F6" s="26">
        <v>0.90196078431372551</v>
      </c>
      <c r="G6" s="26">
        <v>0.88888888888888884</v>
      </c>
      <c r="H6" s="26">
        <v>0.86111111111111116</v>
      </c>
      <c r="I6" s="26">
        <v>0.85350318471337583</v>
      </c>
      <c r="J6" s="27">
        <v>0.86151797603195734</v>
      </c>
    </row>
    <row r="7" spans="2:10" x14ac:dyDescent="0.25">
      <c r="B7" s="40" t="s">
        <v>84</v>
      </c>
      <c r="C7" s="31">
        <v>40</v>
      </c>
      <c r="D7" s="26">
        <v>0.9</v>
      </c>
      <c r="E7" s="26">
        <v>1</v>
      </c>
      <c r="F7" s="26">
        <v>1</v>
      </c>
      <c r="G7" s="26">
        <v>0.66666666666666663</v>
      </c>
      <c r="H7" s="26">
        <v>1</v>
      </c>
      <c r="I7" s="26">
        <v>1</v>
      </c>
      <c r="J7" s="27">
        <v>0.92500000000000004</v>
      </c>
    </row>
    <row r="8" spans="2:10" x14ac:dyDescent="0.25">
      <c r="B8" s="40" t="s">
        <v>85</v>
      </c>
      <c r="C8" s="31">
        <v>161</v>
      </c>
      <c r="D8" s="26"/>
      <c r="E8" s="26"/>
      <c r="F8" s="26"/>
      <c r="G8" s="26"/>
      <c r="H8" s="26"/>
      <c r="I8" s="26">
        <v>0.46</v>
      </c>
      <c r="J8" s="26">
        <v>0.46</v>
      </c>
    </row>
    <row r="9" spans="2:10" x14ac:dyDescent="0.25">
      <c r="B9" s="40" t="s">
        <v>86</v>
      </c>
      <c r="C9" s="31">
        <v>29</v>
      </c>
      <c r="D9" s="26"/>
      <c r="E9" s="26"/>
      <c r="F9" s="26"/>
      <c r="G9" s="26"/>
      <c r="H9" s="26"/>
      <c r="I9" s="26">
        <v>0.5</v>
      </c>
      <c r="J9" s="26">
        <v>0.5</v>
      </c>
    </row>
    <row r="10" spans="2:10" x14ac:dyDescent="0.25">
      <c r="B10" s="40" t="s">
        <v>87</v>
      </c>
      <c r="C10" s="31">
        <v>2726</v>
      </c>
      <c r="D10" s="26">
        <v>0.23776223776223776</v>
      </c>
      <c r="E10" s="26">
        <v>0.25576036866359447</v>
      </c>
      <c r="F10" s="26">
        <v>0.2710997442455243</v>
      </c>
      <c r="G10" s="26">
        <v>0.19795221843003413</v>
      </c>
      <c r="H10" s="26">
        <v>0.19760479041916168</v>
      </c>
      <c r="I10" s="26">
        <v>0.22195121951219512</v>
      </c>
      <c r="J10" s="27">
        <v>0.233085988651244</v>
      </c>
    </row>
    <row r="11" spans="2:10" x14ac:dyDescent="0.25">
      <c r="B11" s="40" t="s">
        <v>15</v>
      </c>
      <c r="C11" s="31">
        <v>222</v>
      </c>
      <c r="D11" s="26">
        <v>0.44</v>
      </c>
      <c r="E11" s="26">
        <v>0.26470588235294118</v>
      </c>
      <c r="F11" s="26">
        <v>0.21212121212121213</v>
      </c>
      <c r="G11" s="26">
        <v>0.16</v>
      </c>
      <c r="H11" s="26">
        <v>9.375E-2</v>
      </c>
      <c r="I11" s="26">
        <v>0.28125</v>
      </c>
      <c r="J11" s="27">
        <v>0.22580645161290322</v>
      </c>
    </row>
    <row r="12" spans="2:10" x14ac:dyDescent="0.25">
      <c r="B12" s="89" t="s">
        <v>88</v>
      </c>
      <c r="C12" s="90"/>
      <c r="D12" s="90"/>
      <c r="E12" s="90"/>
      <c r="F12" s="90"/>
      <c r="G12" s="90"/>
      <c r="H12" s="90"/>
      <c r="I12" s="90"/>
      <c r="J12" s="91"/>
    </row>
    <row r="13" spans="2:10" x14ac:dyDescent="0.25">
      <c r="B13" s="40" t="s">
        <v>89</v>
      </c>
      <c r="C13" s="31">
        <v>524</v>
      </c>
      <c r="D13" s="26">
        <v>0.14893617021276595</v>
      </c>
      <c r="E13" s="26">
        <v>0.18421052631578946</v>
      </c>
      <c r="F13" s="26">
        <v>0.17333333333333334</v>
      </c>
      <c r="G13" s="26">
        <v>0.19780219780219779</v>
      </c>
      <c r="H13" s="26">
        <v>0.20987654320987653</v>
      </c>
      <c r="I13" s="26">
        <v>0.15094339622641509</v>
      </c>
      <c r="J13" s="27">
        <v>0.18203309692671396</v>
      </c>
    </row>
    <row r="14" spans="2:10" x14ac:dyDescent="0.25">
      <c r="B14" s="40" t="s">
        <v>12</v>
      </c>
      <c r="C14" s="31">
        <v>334</v>
      </c>
      <c r="D14" s="26">
        <v>0.14285714285714285</v>
      </c>
      <c r="E14" s="26">
        <v>0.17777777777777778</v>
      </c>
      <c r="F14" s="26">
        <v>0.14545454545454545</v>
      </c>
      <c r="G14" s="26">
        <v>0.18032786885245902</v>
      </c>
      <c r="H14" s="26">
        <v>0.1702127659574468</v>
      </c>
      <c r="I14" s="26">
        <v>0.125</v>
      </c>
      <c r="J14" s="27">
        <v>0.16044776119402984</v>
      </c>
    </row>
    <row r="15" spans="2:10" x14ac:dyDescent="0.25">
      <c r="B15" s="89" t="s">
        <v>90</v>
      </c>
      <c r="C15" s="90"/>
      <c r="D15" s="90"/>
      <c r="E15" s="90"/>
      <c r="F15" s="90"/>
      <c r="G15" s="90"/>
      <c r="H15" s="90"/>
      <c r="I15" s="90"/>
      <c r="J15" s="91"/>
    </row>
    <row r="16" spans="2:10" x14ac:dyDescent="0.25">
      <c r="B16" s="40" t="s">
        <v>91</v>
      </c>
      <c r="C16" s="31">
        <v>331</v>
      </c>
      <c r="D16" s="26">
        <v>0.1</v>
      </c>
      <c r="E16" s="26">
        <v>0.140625</v>
      </c>
      <c r="F16" s="26">
        <v>0.10526315789473684</v>
      </c>
      <c r="G16" s="26">
        <v>7.6923076923076927E-2</v>
      </c>
      <c r="H16" s="26">
        <v>0.19298245614035087</v>
      </c>
      <c r="I16" s="26">
        <v>0.1</v>
      </c>
      <c r="J16" s="27">
        <v>0.12371134020618557</v>
      </c>
    </row>
    <row r="17" spans="2:10" x14ac:dyDescent="0.25">
      <c r="B17" s="40" t="s">
        <v>92</v>
      </c>
      <c r="C17" s="31">
        <v>67</v>
      </c>
      <c r="D17" s="26">
        <v>0</v>
      </c>
      <c r="E17" s="26">
        <v>0.17647058823529413</v>
      </c>
      <c r="F17" s="26">
        <v>8.3333333333333329E-2</v>
      </c>
      <c r="G17" s="26">
        <v>0</v>
      </c>
      <c r="H17" s="26">
        <v>0.125</v>
      </c>
      <c r="I17" s="26">
        <v>0.16666666666666666</v>
      </c>
      <c r="J17" s="27">
        <v>0.1</v>
      </c>
    </row>
    <row r="18" spans="2:10" x14ac:dyDescent="0.25">
      <c r="B18" s="58" t="s">
        <v>14</v>
      </c>
      <c r="C18" s="60">
        <v>2141</v>
      </c>
      <c r="D18" s="26">
        <v>0.31034482758620691</v>
      </c>
      <c r="E18" s="26">
        <v>0.34285714285714286</v>
      </c>
      <c r="F18" s="26">
        <v>0.36</v>
      </c>
      <c r="G18" s="26">
        <v>0.38028169014084506</v>
      </c>
      <c r="H18" s="26">
        <v>0.37090909090909091</v>
      </c>
      <c r="I18" s="26">
        <v>0.38410596026490068</v>
      </c>
      <c r="J18" s="27">
        <v>0.35834411384217335</v>
      </c>
    </row>
    <row r="19" spans="2:10" ht="15.75" thickBot="1" x14ac:dyDescent="0.3">
      <c r="B19" s="59" t="s">
        <v>13</v>
      </c>
      <c r="C19" s="61">
        <v>161</v>
      </c>
      <c r="D19" s="28">
        <v>0.33333333333333331</v>
      </c>
      <c r="E19" s="28">
        <v>0.27272727272727271</v>
      </c>
      <c r="F19" s="28">
        <v>0.6428571428571429</v>
      </c>
      <c r="G19" s="28">
        <v>0.22222222222222221</v>
      </c>
      <c r="H19" s="28">
        <v>0.45454545454545453</v>
      </c>
      <c r="I19" s="28">
        <v>0.54545454545454541</v>
      </c>
      <c r="J19" s="34">
        <v>0.44827586206896552</v>
      </c>
    </row>
  </sheetData>
  <mergeCells count="6">
    <mergeCell ref="B15:J15"/>
    <mergeCell ref="B3:B4"/>
    <mergeCell ref="C3:C4"/>
    <mergeCell ref="D3:J3"/>
    <mergeCell ref="B5:J5"/>
    <mergeCell ref="B12:J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workbookViewId="0"/>
  </sheetViews>
  <sheetFormatPr defaultRowHeight="15" x14ac:dyDescent="0.25"/>
  <cols>
    <col min="2" max="2" width="19.42578125" bestFit="1" customWidth="1"/>
    <col min="3" max="3" width="12.85546875" customWidth="1"/>
    <col min="4" max="4" width="14.5703125" customWidth="1"/>
    <col min="8" max="9" width="11" bestFit="1" customWidth="1"/>
  </cols>
  <sheetData>
    <row r="2" spans="2:11" ht="15.75" thickBot="1" x14ac:dyDescent="0.3"/>
    <row r="3" spans="2:11" x14ac:dyDescent="0.25">
      <c r="B3" s="93" t="s">
        <v>5</v>
      </c>
      <c r="C3" s="85" t="s">
        <v>4</v>
      </c>
      <c r="D3" s="43" t="s">
        <v>0</v>
      </c>
      <c r="E3" s="3"/>
      <c r="F3" s="3"/>
      <c r="G3" s="3"/>
      <c r="H3" s="3"/>
      <c r="I3" s="3"/>
      <c r="J3" s="3"/>
      <c r="K3" s="3"/>
    </row>
    <row r="4" spans="2:11" x14ac:dyDescent="0.25">
      <c r="B4" s="94"/>
      <c r="C4" s="86"/>
      <c r="D4" s="46" t="s">
        <v>2</v>
      </c>
      <c r="E4" s="3"/>
      <c r="F4" s="3"/>
      <c r="G4" s="3"/>
      <c r="H4" s="3"/>
      <c r="I4" s="3"/>
      <c r="J4" s="3"/>
      <c r="K4" s="3"/>
    </row>
    <row r="5" spans="2:11" ht="15.75" thickBot="1" x14ac:dyDescent="0.3">
      <c r="B5" s="95"/>
      <c r="C5" s="92"/>
      <c r="D5" s="47" t="s">
        <v>3</v>
      </c>
      <c r="E5" s="3"/>
      <c r="F5" s="3"/>
      <c r="G5" s="3"/>
      <c r="H5" s="3"/>
      <c r="I5" s="3"/>
      <c r="J5" s="3"/>
      <c r="K5" s="3"/>
    </row>
    <row r="6" spans="2:11" ht="15.75" thickBot="1" x14ac:dyDescent="0.3">
      <c r="B6" s="3"/>
      <c r="C6" s="3"/>
      <c r="D6" s="3"/>
      <c r="E6" s="3"/>
      <c r="F6" s="3"/>
      <c r="G6" s="3"/>
      <c r="H6" s="3"/>
      <c r="I6" s="3"/>
      <c r="J6" s="3"/>
      <c r="K6" s="3"/>
    </row>
    <row r="7" spans="2:11" x14ac:dyDescent="0.25">
      <c r="B7" s="41"/>
      <c r="C7" s="42" t="s">
        <v>29</v>
      </c>
      <c r="D7" s="43" t="s">
        <v>30</v>
      </c>
      <c r="E7" s="3"/>
      <c r="F7" s="3"/>
      <c r="G7" s="3"/>
      <c r="H7" s="3"/>
      <c r="I7" s="3"/>
      <c r="J7" s="3"/>
      <c r="K7" s="3"/>
    </row>
    <row r="8" spans="2:11" x14ac:dyDescent="0.25">
      <c r="B8" s="40" t="s">
        <v>6</v>
      </c>
      <c r="C8" s="31" t="s">
        <v>100</v>
      </c>
      <c r="D8" s="46" t="s">
        <v>103</v>
      </c>
      <c r="E8" s="3"/>
      <c r="F8" s="3"/>
      <c r="G8" s="3"/>
      <c r="H8" s="3"/>
      <c r="I8" s="3"/>
      <c r="J8" s="3"/>
      <c r="K8" s="3"/>
    </row>
    <row r="9" spans="2:11" x14ac:dyDescent="0.25">
      <c r="B9" s="40" t="s">
        <v>32</v>
      </c>
      <c r="C9" s="31" t="s">
        <v>101</v>
      </c>
      <c r="D9" s="46" t="s">
        <v>102</v>
      </c>
      <c r="E9" s="3"/>
      <c r="F9" s="3"/>
      <c r="G9" s="3"/>
      <c r="H9" s="3"/>
      <c r="I9" s="3"/>
      <c r="J9" s="3"/>
      <c r="K9" s="3"/>
    </row>
    <row r="10" spans="2:11" ht="15.75" thickBot="1" x14ac:dyDescent="0.3">
      <c r="B10" s="44" t="s">
        <v>31</v>
      </c>
      <c r="C10" s="45">
        <v>0</v>
      </c>
      <c r="D10" s="47">
        <v>16</v>
      </c>
      <c r="E10" s="3"/>
      <c r="F10" s="3"/>
      <c r="G10" s="3"/>
      <c r="H10" s="3"/>
      <c r="I10" s="3"/>
      <c r="J10" s="3"/>
      <c r="K10" s="3"/>
    </row>
    <row r="11" spans="2:11" ht="15.75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2:11" x14ac:dyDescent="0.25">
      <c r="B12" s="32" t="s">
        <v>0</v>
      </c>
      <c r="C12" s="42" t="s">
        <v>19</v>
      </c>
      <c r="D12" s="42" t="s">
        <v>20</v>
      </c>
      <c r="E12" s="42" t="s">
        <v>28</v>
      </c>
      <c r="F12" s="42" t="s">
        <v>9</v>
      </c>
      <c r="G12" s="42" t="s">
        <v>21</v>
      </c>
      <c r="H12" s="43" t="s">
        <v>22</v>
      </c>
      <c r="I12" s="3"/>
      <c r="J12" s="3"/>
      <c r="K12" s="3"/>
    </row>
    <row r="13" spans="2:11" x14ac:dyDescent="0.25">
      <c r="B13" s="40" t="s">
        <v>16</v>
      </c>
      <c r="C13" s="31">
        <v>9564</v>
      </c>
      <c r="D13" s="31">
        <v>1321</v>
      </c>
      <c r="E13" s="48">
        <f>D13/C13</f>
        <v>0.13812212463404433</v>
      </c>
      <c r="F13" s="48">
        <f>717/D13</f>
        <v>0.54277062831188494</v>
      </c>
      <c r="G13" s="48">
        <f>576/D13</f>
        <v>0.4360333080999243</v>
      </c>
      <c r="H13" s="50">
        <f>28/D13</f>
        <v>2.1196063588190765E-2</v>
      </c>
      <c r="I13" s="3"/>
      <c r="J13" s="3"/>
      <c r="K13" s="3"/>
    </row>
    <row r="14" spans="2:11" x14ac:dyDescent="0.25">
      <c r="B14" s="40" t="s">
        <v>17</v>
      </c>
      <c r="C14" s="1">
        <v>2248</v>
      </c>
      <c r="D14" s="31">
        <v>176</v>
      </c>
      <c r="E14" s="26">
        <f>D14/C14</f>
        <v>7.8291814946619215E-2</v>
      </c>
      <c r="F14" s="48">
        <v>0.66</v>
      </c>
      <c r="G14" s="48">
        <v>0.28000000000000003</v>
      </c>
      <c r="H14" s="50">
        <v>0.06</v>
      </c>
      <c r="I14" s="3"/>
      <c r="J14" s="3"/>
      <c r="K14" s="3"/>
    </row>
    <row r="15" spans="2:11" ht="15.75" thickBot="1" x14ac:dyDescent="0.3">
      <c r="B15" s="44" t="s">
        <v>18</v>
      </c>
      <c r="C15" s="45">
        <v>12396</v>
      </c>
      <c r="D15" s="45">
        <v>1775</v>
      </c>
      <c r="E15" s="51">
        <f>D15/C15</f>
        <v>0.14319135204904809</v>
      </c>
      <c r="F15" s="51">
        <f>824/D15</f>
        <v>0.46422535211267607</v>
      </c>
      <c r="G15" s="51">
        <f>698/D15</f>
        <v>0.39323943661971833</v>
      </c>
      <c r="H15" s="52">
        <f>253/D15</f>
        <v>0.14253521126760563</v>
      </c>
      <c r="I15" s="3"/>
      <c r="J15" s="3"/>
      <c r="K15" s="3"/>
    </row>
    <row r="16" spans="2:11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2:11" ht="15.75" thickBot="1" x14ac:dyDescent="0.3"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25">
      <c r="B18" s="32" t="s">
        <v>23</v>
      </c>
      <c r="C18" s="42" t="s">
        <v>19</v>
      </c>
      <c r="D18" s="42" t="s">
        <v>20</v>
      </c>
      <c r="E18" s="42" t="s">
        <v>28</v>
      </c>
      <c r="F18" s="42" t="s">
        <v>10</v>
      </c>
      <c r="G18" s="42" t="s">
        <v>24</v>
      </c>
      <c r="H18" s="42" t="s">
        <v>25</v>
      </c>
      <c r="I18" s="43" t="s">
        <v>22</v>
      </c>
      <c r="J18" s="3"/>
      <c r="K18" s="3"/>
    </row>
    <row r="19" spans="2:11" x14ac:dyDescent="0.25">
      <c r="B19" s="40" t="s">
        <v>16</v>
      </c>
      <c r="C19" s="31">
        <v>9564</v>
      </c>
      <c r="D19" s="31">
        <v>1322</v>
      </c>
      <c r="E19" s="48">
        <v>0.14000000000000001</v>
      </c>
      <c r="F19" s="48">
        <v>0.21</v>
      </c>
      <c r="G19" s="49">
        <v>0.52</v>
      </c>
      <c r="H19" s="48">
        <v>0.19</v>
      </c>
      <c r="I19" s="50">
        <v>0.08</v>
      </c>
      <c r="J19" s="3"/>
      <c r="K19" s="3"/>
    </row>
    <row r="20" spans="2:11" x14ac:dyDescent="0.25">
      <c r="B20" s="40" t="s">
        <v>17</v>
      </c>
      <c r="C20" s="1">
        <v>2248</v>
      </c>
      <c r="D20" s="31">
        <v>178</v>
      </c>
      <c r="E20" s="26">
        <f>D20/C20</f>
        <v>7.9181494661921703E-2</v>
      </c>
      <c r="F20" s="26">
        <v>0.38</v>
      </c>
      <c r="G20" s="26">
        <f>87/178</f>
        <v>0.4887640449438202</v>
      </c>
      <c r="H20" s="26">
        <f>11/178</f>
        <v>6.1797752808988762E-2</v>
      </c>
      <c r="I20" s="27">
        <f>12/178</f>
        <v>6.741573033707865E-2</v>
      </c>
      <c r="J20" s="3"/>
      <c r="K20" s="3"/>
    </row>
    <row r="21" spans="2:11" ht="15.75" thickBot="1" x14ac:dyDescent="0.3">
      <c r="B21" s="44" t="s">
        <v>18</v>
      </c>
      <c r="C21" s="45">
        <v>12396</v>
      </c>
      <c r="D21" s="45">
        <v>1559</v>
      </c>
      <c r="E21" s="51">
        <f>D21/C21</f>
        <v>0.12576637625040335</v>
      </c>
      <c r="F21" s="51">
        <f>251/D21</f>
        <v>0.16100064143681847</v>
      </c>
      <c r="G21" s="51">
        <f>863/D21</f>
        <v>0.55355997434252724</v>
      </c>
      <c r="H21" s="51">
        <f>263/D21</f>
        <v>0.16869788325849905</v>
      </c>
      <c r="I21" s="52">
        <f>182/D21</f>
        <v>0.11674150096215523</v>
      </c>
      <c r="J21" s="3"/>
      <c r="K21" s="3"/>
    </row>
    <row r="22" spans="2:11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2:11" ht="15.75" thickBot="1" x14ac:dyDescent="0.3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2:11" x14ac:dyDescent="0.25">
      <c r="B24" s="32" t="s">
        <v>3</v>
      </c>
      <c r="C24" s="42" t="s">
        <v>19</v>
      </c>
      <c r="D24" s="42" t="s">
        <v>20</v>
      </c>
      <c r="E24" s="42" t="s">
        <v>28</v>
      </c>
      <c r="F24" s="42" t="s">
        <v>26</v>
      </c>
      <c r="G24" s="42" t="s">
        <v>27</v>
      </c>
      <c r="H24" s="43" t="s">
        <v>22</v>
      </c>
      <c r="I24" s="3"/>
      <c r="J24" s="3"/>
      <c r="K24" s="3"/>
    </row>
    <row r="25" spans="2:11" x14ac:dyDescent="0.25">
      <c r="B25" s="40" t="s">
        <v>16</v>
      </c>
      <c r="C25" s="31">
        <v>9564</v>
      </c>
      <c r="D25" s="31">
        <v>1322</v>
      </c>
      <c r="E25" s="48">
        <v>0.14000000000000001</v>
      </c>
      <c r="F25" s="48">
        <v>0.05</v>
      </c>
      <c r="G25" s="48">
        <v>0.92</v>
      </c>
      <c r="H25" s="50">
        <v>0.04</v>
      </c>
      <c r="I25" s="3"/>
      <c r="J25" s="3"/>
      <c r="K25" s="3"/>
    </row>
    <row r="26" spans="2:11" x14ac:dyDescent="0.25">
      <c r="B26" s="40" t="s">
        <v>17</v>
      </c>
      <c r="C26" s="1">
        <v>2248</v>
      </c>
      <c r="D26" s="31">
        <v>169</v>
      </c>
      <c r="E26" s="26">
        <f>D26/C26</f>
        <v>7.5177935943060492E-2</v>
      </c>
      <c r="F26" s="48">
        <v>0.02</v>
      </c>
      <c r="G26" s="48">
        <v>0.93</v>
      </c>
      <c r="H26" s="50">
        <v>0.04</v>
      </c>
      <c r="I26" s="3"/>
      <c r="J26" s="3"/>
      <c r="K26" s="3"/>
    </row>
    <row r="27" spans="2:11" ht="15.75" thickBot="1" x14ac:dyDescent="0.3">
      <c r="B27" s="44" t="s">
        <v>18</v>
      </c>
      <c r="C27" s="45">
        <v>12396</v>
      </c>
      <c r="D27" s="45">
        <v>1659</v>
      </c>
      <c r="E27" s="51">
        <f>D27/C27</f>
        <v>0.13383349467570185</v>
      </c>
      <c r="F27" s="51">
        <f>135/D27</f>
        <v>8.1374321880650996E-2</v>
      </c>
      <c r="G27" s="51">
        <f>1345/D27</f>
        <v>0.81072935503315247</v>
      </c>
      <c r="H27" s="52">
        <f>179/D27</f>
        <v>0.10789632308619651</v>
      </c>
      <c r="I27" s="3"/>
      <c r="J27" s="3"/>
      <c r="K27" s="3"/>
    </row>
    <row r="28" spans="2:11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2:11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</row>
  </sheetData>
  <mergeCells count="2">
    <mergeCell ref="C3:C5"/>
    <mergeCell ref="B3:B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workbookViewId="0"/>
  </sheetViews>
  <sheetFormatPr defaultRowHeight="15" x14ac:dyDescent="0.25"/>
  <cols>
    <col min="2" max="2" width="26.42578125" bestFit="1" customWidth="1"/>
    <col min="9" max="9" width="24.42578125" bestFit="1" customWidth="1"/>
  </cols>
  <sheetData>
    <row r="2" spans="2:6" ht="15.75" thickBot="1" x14ac:dyDescent="0.3"/>
    <row r="3" spans="2:6" x14ac:dyDescent="0.25">
      <c r="B3" s="41"/>
      <c r="C3" s="42" t="s">
        <v>74</v>
      </c>
      <c r="D3" s="43" t="s">
        <v>75</v>
      </c>
    </row>
    <row r="4" spans="2:6" x14ac:dyDescent="0.25">
      <c r="B4" s="40" t="s">
        <v>51</v>
      </c>
      <c r="C4" s="31">
        <v>11</v>
      </c>
      <c r="D4" s="46">
        <v>16</v>
      </c>
    </row>
    <row r="5" spans="2:6" x14ac:dyDescent="0.25">
      <c r="B5" s="40" t="s">
        <v>52</v>
      </c>
      <c r="C5" s="31">
        <v>21</v>
      </c>
      <c r="D5" s="46">
        <v>54</v>
      </c>
    </row>
    <row r="6" spans="2:6" ht="15.75" thickBot="1" x14ac:dyDescent="0.3">
      <c r="B6" s="44" t="s">
        <v>36</v>
      </c>
      <c r="C6" s="45"/>
      <c r="D6" s="47">
        <v>8</v>
      </c>
    </row>
    <row r="8" spans="2:6" ht="15.75" thickBot="1" x14ac:dyDescent="0.3"/>
    <row r="9" spans="2:6" ht="15.75" thickBot="1" x14ac:dyDescent="0.3">
      <c r="B9" s="33" t="s">
        <v>78</v>
      </c>
      <c r="C9" s="67" t="s">
        <v>99</v>
      </c>
      <c r="D9" s="4" t="s">
        <v>74</v>
      </c>
      <c r="E9" s="68" t="s">
        <v>99</v>
      </c>
      <c r="F9" s="69" t="s">
        <v>75</v>
      </c>
    </row>
    <row r="10" spans="2:6" x14ac:dyDescent="0.25">
      <c r="B10" s="65" t="s">
        <v>53</v>
      </c>
      <c r="C10" s="66">
        <v>11</v>
      </c>
      <c r="D10" s="36">
        <v>0.34375</v>
      </c>
      <c r="E10" s="5">
        <v>15</v>
      </c>
      <c r="F10" s="37">
        <v>0.19230769230769232</v>
      </c>
    </row>
    <row r="11" spans="2:6" x14ac:dyDescent="0.25">
      <c r="B11" s="56" t="s">
        <v>54</v>
      </c>
      <c r="C11" s="63">
        <v>3</v>
      </c>
      <c r="D11" s="26">
        <v>9.375E-2</v>
      </c>
      <c r="E11" s="53">
        <v>3</v>
      </c>
      <c r="F11" s="27">
        <v>3.8461538461538464E-2</v>
      </c>
    </row>
    <row r="12" spans="2:6" x14ac:dyDescent="0.25">
      <c r="B12" s="56" t="s">
        <v>55</v>
      </c>
      <c r="C12" s="63">
        <v>2</v>
      </c>
      <c r="D12" s="26">
        <v>6.25E-2</v>
      </c>
      <c r="E12" s="53">
        <v>18</v>
      </c>
      <c r="F12" s="27">
        <v>0.23076923076923078</v>
      </c>
    </row>
    <row r="13" spans="2:6" x14ac:dyDescent="0.25">
      <c r="B13" s="56" t="s">
        <v>56</v>
      </c>
      <c r="C13" s="63">
        <v>5</v>
      </c>
      <c r="D13" s="26">
        <v>0.15625</v>
      </c>
      <c r="E13" s="53">
        <v>5</v>
      </c>
      <c r="F13" s="27">
        <v>6.4102564102564097E-2</v>
      </c>
    </row>
    <row r="14" spans="2:6" x14ac:dyDescent="0.25">
      <c r="B14" s="56" t="s">
        <v>57</v>
      </c>
      <c r="C14" s="63">
        <v>1</v>
      </c>
      <c r="D14" s="26">
        <v>3.125E-2</v>
      </c>
      <c r="E14" s="53">
        <v>2</v>
      </c>
      <c r="F14" s="27">
        <v>2.564102564102564E-2</v>
      </c>
    </row>
    <row r="15" spans="2:6" x14ac:dyDescent="0.25">
      <c r="B15" s="56" t="s">
        <v>58</v>
      </c>
      <c r="C15" s="63">
        <v>1</v>
      </c>
      <c r="D15" s="26">
        <v>3.125E-2</v>
      </c>
      <c r="E15" s="53">
        <v>4</v>
      </c>
      <c r="F15" s="27">
        <v>5.128205128205128E-2</v>
      </c>
    </row>
    <row r="16" spans="2:6" x14ac:dyDescent="0.25">
      <c r="B16" s="56" t="s">
        <v>59</v>
      </c>
      <c r="C16" s="63">
        <v>2</v>
      </c>
      <c r="D16" s="26">
        <v>6.25E-2</v>
      </c>
      <c r="E16" s="53">
        <v>9</v>
      </c>
      <c r="F16" s="27">
        <v>0.11538461538461539</v>
      </c>
    </row>
    <row r="17" spans="2:6" x14ac:dyDescent="0.25">
      <c r="B17" s="56" t="s">
        <v>60</v>
      </c>
      <c r="C17" s="63">
        <v>2</v>
      </c>
      <c r="D17" s="26">
        <v>6.25E-2</v>
      </c>
      <c r="E17" s="53">
        <v>1</v>
      </c>
      <c r="F17" s="27">
        <v>1.282051282051282E-2</v>
      </c>
    </row>
    <row r="18" spans="2:6" x14ac:dyDescent="0.25">
      <c r="B18" s="56" t="s">
        <v>61</v>
      </c>
      <c r="C18" s="63">
        <v>2</v>
      </c>
      <c r="D18" s="26">
        <v>6.25E-2</v>
      </c>
      <c r="E18" s="53">
        <v>8</v>
      </c>
      <c r="F18" s="27">
        <v>0.10256410256410256</v>
      </c>
    </row>
    <row r="19" spans="2:6" x14ac:dyDescent="0.25">
      <c r="B19" s="56" t="s">
        <v>63</v>
      </c>
      <c r="C19" s="63">
        <v>1</v>
      </c>
      <c r="D19" s="26">
        <v>3.125E-2</v>
      </c>
      <c r="E19" s="53"/>
      <c r="F19" s="27">
        <v>0</v>
      </c>
    </row>
    <row r="20" spans="2:6" x14ac:dyDescent="0.25">
      <c r="B20" s="56" t="s">
        <v>62</v>
      </c>
      <c r="C20" s="63">
        <v>1</v>
      </c>
      <c r="D20" s="26">
        <v>3.125E-2</v>
      </c>
      <c r="E20" s="53">
        <v>2</v>
      </c>
      <c r="F20" s="27">
        <v>2.564102564102564E-2</v>
      </c>
    </row>
    <row r="21" spans="2:6" ht="15.75" thickBot="1" x14ac:dyDescent="0.3">
      <c r="B21" s="57" t="s">
        <v>33</v>
      </c>
      <c r="C21" s="64">
        <v>1</v>
      </c>
      <c r="D21" s="28">
        <v>3.125E-2</v>
      </c>
      <c r="E21" s="62">
        <v>11</v>
      </c>
      <c r="F21" s="34">
        <v>0.14102564102564102</v>
      </c>
    </row>
    <row r="22" spans="2:6" ht="15.75" thickBot="1" x14ac:dyDescent="0.3">
      <c r="B22" s="76" t="s">
        <v>39</v>
      </c>
      <c r="C22" s="77">
        <f>SUM(C10:C21)</f>
        <v>32</v>
      </c>
      <c r="D22" s="78"/>
      <c r="E22" s="77">
        <f>SUM(E10:E21)</f>
        <v>78</v>
      </c>
      <c r="F22" s="29"/>
    </row>
    <row r="24" spans="2:6" ht="15.75" thickBot="1" x14ac:dyDescent="0.3"/>
    <row r="25" spans="2:6" x14ac:dyDescent="0.25">
      <c r="B25" s="41" t="s">
        <v>77</v>
      </c>
      <c r="C25" s="42" t="s">
        <v>74</v>
      </c>
      <c r="D25" s="43" t="s">
        <v>75</v>
      </c>
    </row>
    <row r="26" spans="2:6" x14ac:dyDescent="0.25">
      <c r="B26" s="54" t="s">
        <v>64</v>
      </c>
      <c r="C26" s="53">
        <v>3</v>
      </c>
      <c r="D26" s="55">
        <v>2</v>
      </c>
    </row>
    <row r="27" spans="2:6" x14ac:dyDescent="0.25">
      <c r="B27" s="54" t="s">
        <v>65</v>
      </c>
      <c r="C27" s="53">
        <v>3</v>
      </c>
      <c r="D27" s="55">
        <v>3</v>
      </c>
    </row>
    <row r="28" spans="2:6" x14ac:dyDescent="0.25">
      <c r="B28" s="54" t="s">
        <v>29</v>
      </c>
      <c r="C28" s="53">
        <v>4</v>
      </c>
      <c r="D28" s="55">
        <v>22</v>
      </c>
    </row>
    <row r="29" spans="2:6" x14ac:dyDescent="0.25">
      <c r="B29" s="54" t="s">
        <v>76</v>
      </c>
      <c r="C29" s="53">
        <v>0</v>
      </c>
      <c r="D29" s="55">
        <v>1</v>
      </c>
    </row>
    <row r="30" spans="2:6" x14ac:dyDescent="0.25">
      <c r="B30" s="54" t="s">
        <v>66</v>
      </c>
      <c r="C30" s="53">
        <v>1</v>
      </c>
      <c r="D30" s="55">
        <v>2</v>
      </c>
    </row>
    <row r="31" spans="2:6" x14ac:dyDescent="0.25">
      <c r="B31" s="54" t="s">
        <v>67</v>
      </c>
      <c r="C31" s="53">
        <v>6</v>
      </c>
      <c r="D31" s="55">
        <v>6</v>
      </c>
    </row>
    <row r="32" spans="2:6" x14ac:dyDescent="0.25">
      <c r="B32" s="54" t="s">
        <v>68</v>
      </c>
      <c r="C32" s="53">
        <v>4</v>
      </c>
      <c r="D32" s="55">
        <v>6</v>
      </c>
    </row>
    <row r="33" spans="2:4" x14ac:dyDescent="0.25">
      <c r="B33" s="54" t="s">
        <v>69</v>
      </c>
      <c r="C33" s="53">
        <v>5</v>
      </c>
      <c r="D33" s="55">
        <v>11</v>
      </c>
    </row>
    <row r="34" spans="2:4" x14ac:dyDescent="0.25">
      <c r="B34" s="54" t="s">
        <v>70</v>
      </c>
      <c r="C34" s="53">
        <v>1</v>
      </c>
      <c r="D34" s="55">
        <v>10</v>
      </c>
    </row>
    <row r="35" spans="2:4" x14ac:dyDescent="0.25">
      <c r="B35" s="54" t="s">
        <v>71</v>
      </c>
      <c r="C35" s="53">
        <v>2</v>
      </c>
      <c r="D35" s="55">
        <v>5</v>
      </c>
    </row>
    <row r="36" spans="2:4" x14ac:dyDescent="0.25">
      <c r="B36" s="54" t="s">
        <v>72</v>
      </c>
      <c r="C36" s="53">
        <v>2</v>
      </c>
      <c r="D36" s="55">
        <v>5</v>
      </c>
    </row>
    <row r="37" spans="2:4" ht="15.75" thickBot="1" x14ac:dyDescent="0.3">
      <c r="B37" s="70" t="s">
        <v>73</v>
      </c>
      <c r="C37" s="71">
        <v>1</v>
      </c>
      <c r="D37" s="72">
        <v>5</v>
      </c>
    </row>
    <row r="38" spans="2:4" ht="15.75" thickBot="1" x14ac:dyDescent="0.3">
      <c r="B38" s="73" t="s">
        <v>39</v>
      </c>
      <c r="C38" s="74">
        <f>SUM(C26:C37)</f>
        <v>32</v>
      </c>
      <c r="D38" s="75">
        <f>SUM(D26:D37)</f>
        <v>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Fellowship</vt:lpstr>
      <vt:lpstr>Committees</vt:lpstr>
      <vt:lpstr>Grants</vt:lpstr>
      <vt:lpstr>Public Engagement</vt:lpstr>
      <vt:lpstr>Education</vt:lpstr>
    </vt:vector>
  </TitlesOfParts>
  <Company>Royal Society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Cumberbatch, Lenna</dc:creator>
  <cp:lastModifiedBy>Cumberbatch, Lenna</cp:lastModifiedBy>
  <cp:lastPrinted>2016-06-22T16:20:01Z</cp:lastPrinted>
  <dcterms:created xsi:type="dcterms:W3CDTF">2016-03-31T13:15:06Z</dcterms:created>
  <dcterms:modified xsi:type="dcterms:W3CDTF">2016-12-15T09:33:35Z</dcterms:modified>
</cp:coreProperties>
</file>